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me\Desktop\Bom Samaritano\2024\"/>
    </mc:Choice>
  </mc:AlternateContent>
  <xr:revisionPtr revIDLastSave="0" documentId="8_{8D749970-B8D4-430C-A302-BFFC2874354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ado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1" l="1"/>
  <c r="K3" i="1" l="1"/>
  <c r="I3" i="1"/>
  <c r="O4" i="1"/>
  <c r="G3" i="1" l="1"/>
  <c r="E3" i="1" l="1"/>
  <c r="C3" i="1" l="1"/>
  <c r="P38" i="1"/>
  <c r="O38" i="1"/>
  <c r="B40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9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9" i="1"/>
  <c r="N40" i="1" l="1"/>
  <c r="M40" i="1"/>
  <c r="L40" i="1"/>
  <c r="K40" i="1"/>
  <c r="J40" i="1"/>
  <c r="I40" i="1"/>
  <c r="H40" i="1"/>
  <c r="G40" i="1"/>
  <c r="F40" i="1"/>
  <c r="E40" i="1"/>
  <c r="D40" i="1"/>
  <c r="C40" i="1"/>
  <c r="O15" i="1"/>
  <c r="O14" i="1"/>
  <c r="O13" i="1"/>
  <c r="O12" i="1"/>
  <c r="O11" i="1"/>
  <c r="O10" i="1"/>
  <c r="O9" i="1"/>
  <c r="O8" i="1"/>
  <c r="O7" i="1"/>
  <c r="O6" i="1"/>
  <c r="O5" i="1"/>
  <c r="P4" i="1"/>
  <c r="K41" i="1" l="1"/>
  <c r="E41" i="1"/>
  <c r="M41" i="1"/>
  <c r="C41" i="1"/>
  <c r="G41" i="1"/>
  <c r="I41" i="1"/>
  <c r="P40" i="1"/>
  <c r="O40" i="1"/>
</calcChain>
</file>

<file path=xl/sharedStrings.xml><?xml version="1.0" encoding="utf-8"?>
<sst xmlns="http://schemas.openxmlformats.org/spreadsheetml/2006/main" count="55" uniqueCount="50">
  <si>
    <t>Rubrica</t>
  </si>
  <si>
    <t>1º BIMESTRE</t>
  </si>
  <si>
    <t>2º BIMESTRE</t>
  </si>
  <si>
    <t>3º BIMESTRE</t>
  </si>
  <si>
    <t>4º BIMESTRE</t>
  </si>
  <si>
    <t>5º BIMESTRE</t>
  </si>
  <si>
    <t>6º BIMESTRE</t>
  </si>
  <si>
    <t>Total Despesas
Executadas</t>
  </si>
  <si>
    <t>Total Estornos</t>
  </si>
  <si>
    <t>Estornos</t>
  </si>
  <si>
    <r>
      <rPr>
        <b/>
        <sz val="10"/>
        <color theme="1"/>
        <rFont val="Calibri"/>
        <family val="2"/>
      </rPr>
      <t>Vencimentos e Salários (</t>
    </r>
    <r>
      <rPr>
        <sz val="10"/>
        <color theme="1"/>
        <rFont val="Calibri"/>
        <family val="2"/>
      </rPr>
      <t>3.1.90.11.01)</t>
    </r>
  </si>
  <si>
    <r>
      <rPr>
        <b/>
        <sz val="10"/>
        <color theme="1"/>
        <rFont val="Calibri"/>
        <family val="2"/>
      </rPr>
      <t>Gêneros de Alimentação</t>
    </r>
    <r>
      <rPr>
        <sz val="10"/>
        <color theme="1"/>
        <rFont val="Calibri"/>
        <family val="2"/>
      </rPr>
      <t xml:space="preserve"> (3.3.90.30.07)</t>
    </r>
  </si>
  <si>
    <r>
      <rPr>
        <b/>
        <sz val="10"/>
        <color theme="1"/>
        <rFont val="Calibri"/>
        <family val="2"/>
      </rPr>
      <t>Material de Expediente</t>
    </r>
    <r>
      <rPr>
        <sz val="10"/>
        <color theme="1"/>
        <rFont val="Calibri"/>
        <family val="2"/>
      </rPr>
      <t xml:space="preserve">    (3.3.90.30.16)</t>
    </r>
  </si>
  <si>
    <r>
      <rPr>
        <b/>
        <sz val="10"/>
        <color theme="1"/>
        <rFont val="Calibri"/>
        <family val="2"/>
      </rPr>
      <t xml:space="preserve">Material de Cama, Mesa e Banho  </t>
    </r>
    <r>
      <rPr>
        <sz val="10"/>
        <color theme="1"/>
        <rFont val="Calibri"/>
        <family val="2"/>
      </rPr>
      <t xml:space="preserve">   (3.3.90.30.20)</t>
    </r>
  </si>
  <si>
    <r>
      <rPr>
        <b/>
        <sz val="10"/>
        <color theme="1"/>
        <rFont val="Calibri"/>
        <family val="2"/>
      </rPr>
      <t xml:space="preserve">Material de Higiene e Limpeza </t>
    </r>
    <r>
      <rPr>
        <sz val="10"/>
        <color theme="1"/>
        <rFont val="Calibri"/>
        <family val="2"/>
      </rPr>
      <t xml:space="preserve">    (3.3.90.30.22)</t>
    </r>
  </si>
  <si>
    <r>
      <rPr>
        <b/>
        <sz val="10"/>
        <color theme="1"/>
        <rFont val="Calibri"/>
        <family val="2"/>
        <scheme val="minor"/>
      </rPr>
      <t xml:space="preserve">Serviços Técnicos Profissionais (PF)  - </t>
    </r>
    <r>
      <rPr>
        <sz val="10"/>
        <color theme="1"/>
        <rFont val="Calibri"/>
        <family val="2"/>
        <scheme val="minor"/>
      </rPr>
      <t>(3.3.90.36.06)</t>
    </r>
  </si>
  <si>
    <r>
      <rPr>
        <b/>
        <sz val="10"/>
        <color theme="1"/>
        <rFont val="Calibri"/>
        <family val="2"/>
      </rPr>
      <t xml:space="preserve">Manut. Cons. Bens Imóveis- PF </t>
    </r>
    <r>
      <rPr>
        <sz val="10"/>
        <color theme="1"/>
        <rFont val="Calibri"/>
        <family val="2"/>
      </rPr>
      <t>3.3.90.36.22</t>
    </r>
  </si>
  <si>
    <r>
      <rPr>
        <b/>
        <sz val="10"/>
        <color theme="1"/>
        <rFont val="Calibri"/>
        <family val="2"/>
        <scheme val="minor"/>
      </rPr>
      <t xml:space="preserve">Serviços Técnicos Profissionais (PJ)  - </t>
    </r>
    <r>
      <rPr>
        <sz val="10"/>
        <color theme="1"/>
        <rFont val="Calibri"/>
        <family val="2"/>
        <scheme val="minor"/>
      </rPr>
      <t>(3.3.90.39.05)</t>
    </r>
  </si>
  <si>
    <r>
      <rPr>
        <b/>
        <sz val="10"/>
        <color theme="1"/>
        <rFont val="Calibri"/>
        <family val="2"/>
      </rPr>
      <t xml:space="preserve">Manut. Cons. Bens Imóveis- PJ </t>
    </r>
    <r>
      <rPr>
        <sz val="10"/>
        <color theme="1"/>
        <rFont val="Calibri"/>
        <family val="2"/>
      </rPr>
      <t>(3.3.90.39.16)</t>
    </r>
  </si>
  <si>
    <r>
      <rPr>
        <b/>
        <sz val="10"/>
        <color theme="1"/>
        <rFont val="Calibri"/>
        <family val="2"/>
      </rPr>
      <t>Serviços de Telecomunicações</t>
    </r>
    <r>
      <rPr>
        <sz val="10"/>
        <color theme="1"/>
        <rFont val="Calibri"/>
        <family val="2"/>
      </rPr>
      <t xml:space="preserve">    (3.3.90.39.58)</t>
    </r>
  </si>
  <si>
    <r>
      <rPr>
        <b/>
        <sz val="10"/>
        <color theme="1"/>
        <rFont val="Calibri"/>
        <family val="2"/>
        <scheme val="minor"/>
      </rPr>
      <t xml:space="preserve">Vigilância Ostensiva e Monitorada- </t>
    </r>
    <r>
      <rPr>
        <sz val="10"/>
        <color theme="1"/>
        <rFont val="Calibri"/>
        <family val="2"/>
        <scheme val="minor"/>
      </rPr>
      <t>(3.3.90.39.77)</t>
    </r>
  </si>
  <si>
    <t>Total Despesas</t>
  </si>
  <si>
    <t>Plano de  
Aplicação 2023</t>
  </si>
  <si>
    <r>
      <rPr>
        <b/>
        <sz val="10"/>
        <color theme="1"/>
        <rFont val="Calibri"/>
        <family val="2"/>
      </rPr>
      <t>Férias - Abono</t>
    </r>
    <r>
      <rPr>
        <sz val="10"/>
        <color theme="1"/>
        <rFont val="Calibri"/>
        <family val="2"/>
      </rPr>
      <t xml:space="preserve"> </t>
    </r>
    <r>
      <rPr>
        <b/>
        <sz val="10"/>
        <color theme="1"/>
        <rFont val="Calibri"/>
        <family val="2"/>
      </rPr>
      <t xml:space="preserve"> Constitucional   </t>
    </r>
    <r>
      <rPr>
        <sz val="10"/>
        <color theme="1"/>
        <rFont val="Calibri"/>
        <family val="2"/>
      </rPr>
      <t xml:space="preserve">(3.1.90.11.45) </t>
    </r>
  </si>
  <si>
    <r>
      <rPr>
        <b/>
        <sz val="10"/>
        <color theme="1"/>
        <rFont val="Calibri"/>
        <family val="2"/>
      </rPr>
      <t>13º Salário</t>
    </r>
    <r>
      <rPr>
        <sz val="10"/>
        <color theme="1"/>
        <rFont val="Calibri"/>
        <family val="2"/>
      </rPr>
      <t xml:space="preserve">   (3.1.90.11.43)</t>
    </r>
  </si>
  <si>
    <r>
      <rPr>
        <b/>
        <sz val="10"/>
        <color theme="1"/>
        <rFont val="Calibri"/>
        <family val="2"/>
      </rPr>
      <t>Hora Extras e Serv. Extraord.</t>
    </r>
    <r>
      <rPr>
        <sz val="10"/>
        <color theme="1"/>
        <rFont val="Calibri"/>
        <family val="2"/>
      </rPr>
      <t xml:space="preserve">    (3.1.90.16.44)</t>
    </r>
  </si>
  <si>
    <r>
      <rPr>
        <b/>
        <sz val="10"/>
        <color theme="1"/>
        <rFont val="Calibri"/>
        <family val="2"/>
      </rPr>
      <t xml:space="preserve">Auxílio Alimentação  </t>
    </r>
    <r>
      <rPr>
        <sz val="10"/>
        <color theme="1"/>
        <rFont val="Calibri"/>
        <family val="2"/>
      </rPr>
      <t>(3.1.90.46.00)</t>
    </r>
  </si>
  <si>
    <r>
      <rPr>
        <b/>
        <sz val="10"/>
        <color theme="1"/>
        <rFont val="Calibri"/>
        <family val="2"/>
      </rPr>
      <t>Serv. Energia Elétrica</t>
    </r>
    <r>
      <rPr>
        <sz val="10"/>
        <color theme="1"/>
        <rFont val="Calibri"/>
        <family val="2"/>
      </rPr>
      <t xml:space="preserve">  (3.3.90.39.43</t>
    </r>
  </si>
  <si>
    <r>
      <rPr>
        <b/>
        <sz val="10"/>
        <color theme="1"/>
        <rFont val="Calibri"/>
        <family val="2"/>
      </rPr>
      <t>Serv. Água e Esgoto</t>
    </r>
    <r>
      <rPr>
        <sz val="10"/>
        <color theme="1"/>
        <rFont val="Calibri"/>
        <family val="2"/>
      </rPr>
      <t xml:space="preserve">  (3.3.90.39.44</t>
    </r>
  </si>
  <si>
    <r>
      <rPr>
        <b/>
        <sz val="10"/>
        <color theme="1"/>
        <rFont val="Calibri"/>
        <family val="2"/>
      </rPr>
      <t>Outros Serv. Terceiros-PJ</t>
    </r>
    <r>
      <rPr>
        <sz val="10"/>
        <color theme="1"/>
        <rFont val="Calibri"/>
        <family val="2"/>
      </rPr>
      <t xml:space="preserve">  (3.3.90.39.99)</t>
    </r>
  </si>
  <si>
    <r>
      <rPr>
        <b/>
        <sz val="10"/>
        <color theme="1"/>
        <rFont val="Calibri"/>
        <family val="2"/>
      </rPr>
      <t xml:space="preserve">Vale Transporte   </t>
    </r>
    <r>
      <rPr>
        <sz val="10"/>
        <color theme="1"/>
        <rFont val="Calibri"/>
        <family val="2"/>
      </rPr>
      <t>(3.3.90.39.72)</t>
    </r>
  </si>
  <si>
    <t>Repasse - Despesas + estornos</t>
  </si>
  <si>
    <r>
      <rPr>
        <b/>
        <sz val="10"/>
        <color theme="1"/>
        <rFont val="Calibri"/>
        <family val="2"/>
      </rPr>
      <t>Contribuição para o PIS</t>
    </r>
    <r>
      <rPr>
        <sz val="10"/>
        <color theme="1"/>
        <rFont val="Calibri"/>
        <family val="2"/>
      </rPr>
      <t xml:space="preserve">   (3.1.90.13.18)</t>
    </r>
  </si>
  <si>
    <r>
      <rPr>
        <b/>
        <sz val="10"/>
        <color theme="1"/>
        <rFont val="Calibri"/>
        <family val="2"/>
      </rPr>
      <t xml:space="preserve">Contribuição Previdenciária-INSS </t>
    </r>
    <r>
      <rPr>
        <sz val="10"/>
        <color theme="1"/>
        <rFont val="Calibri"/>
        <family val="2"/>
      </rPr>
      <t xml:space="preserve">    (3.1.90.13.02)</t>
    </r>
  </si>
  <si>
    <r>
      <rPr>
        <b/>
        <sz val="10"/>
        <color theme="1"/>
        <rFont val="Calibri"/>
        <family val="2"/>
      </rPr>
      <t>Material Elétrico</t>
    </r>
    <r>
      <rPr>
        <sz val="10"/>
        <color theme="1"/>
        <rFont val="Calibri"/>
        <family val="2"/>
      </rPr>
      <t xml:space="preserve"> (3.3.90.30.26)</t>
    </r>
  </si>
  <si>
    <r>
      <rPr>
        <b/>
        <sz val="10"/>
        <color theme="1"/>
        <rFont val="Calibri"/>
        <family val="2"/>
      </rPr>
      <t>Material de Copa e Cozinha</t>
    </r>
    <r>
      <rPr>
        <sz val="10"/>
        <color theme="1"/>
        <rFont val="Calibri"/>
        <family val="2"/>
      </rPr>
      <t xml:space="preserve">  (3.3.90.30.21)</t>
    </r>
  </si>
  <si>
    <r>
      <rPr>
        <b/>
        <sz val="10"/>
        <color theme="1"/>
        <rFont val="Calibri"/>
        <family val="2"/>
      </rPr>
      <t>Material p/Manut.Bens Imóveis</t>
    </r>
    <r>
      <rPr>
        <sz val="10"/>
        <color theme="1"/>
        <rFont val="Calibri"/>
        <family val="2"/>
      </rPr>
      <t xml:space="preserve"> (3.3.90.30.24)</t>
    </r>
  </si>
  <si>
    <r>
      <rPr>
        <b/>
        <sz val="10"/>
        <color theme="1"/>
        <rFont val="Calibri"/>
        <family val="2"/>
      </rPr>
      <t xml:space="preserve">Material de Audio.Video e Foto </t>
    </r>
    <r>
      <rPr>
        <sz val="10"/>
        <color theme="1"/>
        <rFont val="Calibri"/>
        <family val="2"/>
      </rPr>
      <t>(3.3.90.30.29)</t>
    </r>
  </si>
  <si>
    <r>
      <rPr>
        <b/>
        <sz val="10"/>
        <color theme="1"/>
        <rFont val="Calibri"/>
        <family val="2"/>
      </rPr>
      <t>Material Educativo e Esportivo</t>
    </r>
    <r>
      <rPr>
        <sz val="10"/>
        <color theme="1"/>
        <rFont val="Calibri"/>
        <family val="2"/>
      </rPr>
      <t xml:space="preserve"> (3.3.90.30.14)</t>
    </r>
  </si>
  <si>
    <r>
      <rPr>
        <b/>
        <sz val="10"/>
        <color theme="1"/>
        <rFont val="Calibri"/>
        <family val="2"/>
      </rPr>
      <t>Material  de Proteção e Segurança</t>
    </r>
    <r>
      <rPr>
        <sz val="10"/>
        <color theme="1"/>
        <rFont val="Calibri"/>
        <family val="2"/>
      </rPr>
      <t xml:space="preserve"> (3.3.90.30.28)</t>
    </r>
  </si>
  <si>
    <r>
      <rPr>
        <b/>
        <sz val="10"/>
        <color theme="1"/>
        <rFont val="Calibri"/>
        <family val="2"/>
      </rPr>
      <t>Gás</t>
    </r>
    <r>
      <rPr>
        <sz val="10"/>
        <color theme="1"/>
        <rFont val="Calibri"/>
        <family val="2"/>
      </rPr>
      <t xml:space="preserve">  </t>
    </r>
    <r>
      <rPr>
        <b/>
        <sz val="10"/>
        <color theme="1"/>
        <rFont val="Calibri"/>
        <family val="2"/>
      </rPr>
      <t>e outros Mat. Engarrafados</t>
    </r>
    <r>
      <rPr>
        <sz val="10"/>
        <color theme="1"/>
        <rFont val="Calibri"/>
        <family val="2"/>
      </rPr>
      <t xml:space="preserve">  (3.3.90.30.04)</t>
    </r>
  </si>
  <si>
    <r>
      <rPr>
        <b/>
        <sz val="10"/>
        <color theme="1"/>
        <rFont val="Calibri"/>
        <family val="2"/>
      </rPr>
      <t xml:space="preserve">Premiações Desportivas </t>
    </r>
    <r>
      <rPr>
        <sz val="10"/>
        <color theme="1"/>
        <rFont val="Calibri"/>
        <family val="2"/>
      </rPr>
      <t>(3.3.90.31.04)</t>
    </r>
  </si>
  <si>
    <r>
      <rPr>
        <b/>
        <sz val="10"/>
        <color theme="1"/>
        <rFont val="Calibri"/>
        <family val="2"/>
      </rPr>
      <t xml:space="preserve">Locação de Veículos para Locomoção </t>
    </r>
    <r>
      <rPr>
        <sz val="10"/>
        <color theme="1"/>
        <rFont val="Calibri"/>
        <family val="2"/>
      </rPr>
      <t>(3.3.90.33.06)</t>
    </r>
  </si>
  <si>
    <r>
      <rPr>
        <b/>
        <sz val="10"/>
        <color theme="1"/>
        <rFont val="Calibri"/>
        <family val="2"/>
        <scheme val="minor"/>
      </rPr>
      <t xml:space="preserve">Confecção de Uniforme, Bandeiras e Flâmulas- </t>
    </r>
    <r>
      <rPr>
        <sz val="10"/>
        <color theme="1"/>
        <rFont val="Calibri"/>
        <family val="2"/>
        <scheme val="minor"/>
      </rPr>
      <t>(3.3.90.39.70)</t>
    </r>
  </si>
  <si>
    <r>
      <rPr>
        <b/>
        <sz val="10"/>
        <color theme="1"/>
        <rFont val="Calibri"/>
        <family val="2"/>
      </rPr>
      <t>Fornecimento de Alimentação</t>
    </r>
    <r>
      <rPr>
        <sz val="10"/>
        <color theme="1"/>
        <rFont val="Calibri"/>
        <family val="2"/>
      </rPr>
      <t xml:space="preserve">  (3.3.90.39.41</t>
    </r>
  </si>
  <si>
    <r>
      <rPr>
        <b/>
        <sz val="10"/>
        <color theme="1"/>
        <rFont val="Calibri"/>
        <family val="2"/>
      </rPr>
      <t xml:space="preserve">Serviços Gráficos e Editoriais </t>
    </r>
    <r>
      <rPr>
        <sz val="10"/>
        <color theme="1"/>
        <rFont val="Calibri"/>
        <family val="2"/>
      </rPr>
      <t xml:space="preserve"> (3.3.90.39.63)</t>
    </r>
  </si>
  <si>
    <r>
      <rPr>
        <b/>
        <sz val="10"/>
        <color theme="1"/>
        <rFont val="Calibri"/>
        <family val="2"/>
      </rPr>
      <t>Material de Processamento de Dados</t>
    </r>
    <r>
      <rPr>
        <sz val="10"/>
        <color theme="1"/>
        <rFont val="Calibri"/>
        <family val="2"/>
      </rPr>
      <t xml:space="preserve">  (3.3.90.30.17)</t>
    </r>
  </si>
  <si>
    <r>
      <rPr>
        <b/>
        <sz val="10"/>
        <rFont val="Calibri"/>
        <family val="2"/>
      </rPr>
      <t xml:space="preserve">FGTS    </t>
    </r>
    <r>
      <rPr>
        <sz val="10"/>
        <rFont val="Calibri"/>
        <family val="2"/>
      </rPr>
      <t>(3.1.90.13.01)</t>
    </r>
  </si>
  <si>
    <r>
      <t xml:space="preserve">PRESTAÇÃO DE CONTAS 2023  -    </t>
    </r>
    <r>
      <rPr>
        <b/>
        <sz val="18"/>
        <rFont val="Calibri"/>
        <family val="2"/>
      </rPr>
      <t>SIT Nº   57584</t>
    </r>
    <r>
      <rPr>
        <b/>
        <sz val="18"/>
        <color theme="1"/>
        <rFont val="Calibri"/>
        <family val="2"/>
      </rPr>
      <t xml:space="preserve">   - TERMO DE COLABORAÇÃO Nº</t>
    </r>
    <r>
      <rPr>
        <b/>
        <sz val="18"/>
        <rFont val="Calibri"/>
        <family val="2"/>
      </rPr>
      <t xml:space="preserve"> 15/2022  - OSC: Casa do Bom Samaritano de Promoção Social de Londrina</t>
    </r>
  </si>
  <si>
    <t>Serviços Médico-Hospitalar, Odontológico e Laboratorial (3.3.95.39.50)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</si>
</sst>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_-&quot;R$&quot;\ * #,##0.00_-;\-&quot;R$&quot;\ * #,##0.00_-;_-&quot;R$&quot;\ * &quot;-&quot;??_-;_-@"/>
    <numFmt numFmtId="165" formatCode="_-* #,##0.00_-;\-* #,##0.00_-;_-* &quot;-&quot;??_-;_-@"/>
    <numFmt numFmtId="166" formatCode="#,##0.00_ ;\-#,##0.0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sz val="1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b/>
      <sz val="12"/>
      <color theme="1"/>
      <name val="Calibri"/>
      <family val="2"/>
    </font>
    <font>
      <sz val="10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Arial"/>
      <family val="2"/>
    </font>
    <font>
      <b/>
      <sz val="18"/>
      <color theme="1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9"/>
      <name val="Calibri"/>
      <family val="2"/>
    </font>
    <font>
      <b/>
      <sz val="9"/>
      <name val="Calibri Light"/>
      <family val="2"/>
      <scheme val="major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8"/>
      <name val="Calibri"/>
      <family val="2"/>
    </font>
    <font>
      <sz val="9"/>
      <color rgb="FFFF000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C5E0B3"/>
        <bgColor rgb="FFC5E0B3"/>
      </patternFill>
    </fill>
    <fill>
      <patternFill patternType="solid">
        <fgColor rgb="FFFEF2CB"/>
        <bgColor rgb="FFFEF2CB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D0CECE"/>
      </patternFill>
    </fill>
    <fill>
      <patternFill patternType="solid">
        <fgColor theme="9" tint="0.79998168889431442"/>
        <bgColor rgb="FFC5E0B3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2"/>
        <bgColor indexed="64"/>
      </patternFill>
    </fill>
  </fills>
  <borders count="5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</cellStyleXfs>
  <cellXfs count="114">
    <xf numFmtId="0" fontId="0" fillId="0" borderId="0" xfId="0"/>
    <xf numFmtId="164" fontId="6" fillId="2" borderId="7" xfId="0" applyNumberFormat="1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 applyAlignment="1">
      <alignment horizontal="center"/>
    </xf>
    <xf numFmtId="164" fontId="6" fillId="4" borderId="9" xfId="0" applyNumberFormat="1" applyFont="1" applyFill="1" applyBorder="1" applyAlignment="1">
      <alignment horizontal="center"/>
    </xf>
    <xf numFmtId="164" fontId="6" fillId="2" borderId="35" xfId="0" applyNumberFormat="1" applyFont="1" applyFill="1" applyBorder="1" applyAlignment="1">
      <alignment horizontal="center"/>
    </xf>
    <xf numFmtId="164" fontId="6" fillId="4" borderId="36" xfId="0" applyNumberFormat="1" applyFont="1" applyFill="1" applyBorder="1" applyAlignment="1">
      <alignment horizontal="center"/>
    </xf>
    <xf numFmtId="0" fontId="2" fillId="3" borderId="28" xfId="0" applyFont="1" applyFill="1" applyBorder="1" applyAlignment="1">
      <alignment horizontal="left" vertical="center"/>
    </xf>
    <xf numFmtId="8" fontId="10" fillId="3" borderId="47" xfId="0" applyNumberFormat="1" applyFont="1" applyFill="1" applyBorder="1" applyAlignment="1">
      <alignment horizontal="center" vertical="center"/>
    </xf>
    <xf numFmtId="165" fontId="10" fillId="3" borderId="48" xfId="0" applyNumberFormat="1" applyFont="1" applyFill="1" applyBorder="1" applyAlignment="1">
      <alignment horizontal="center" vertical="center"/>
    </xf>
    <xf numFmtId="165" fontId="4" fillId="4" borderId="29" xfId="0" applyNumberFormat="1" applyFont="1" applyFill="1" applyBorder="1" applyAlignment="1">
      <alignment horizontal="center" vertical="center"/>
    </xf>
    <xf numFmtId="165" fontId="4" fillId="3" borderId="49" xfId="0" applyNumberFormat="1" applyFont="1" applyFill="1" applyBorder="1" applyAlignment="1">
      <alignment horizontal="center" vertical="center"/>
    </xf>
    <xf numFmtId="165" fontId="10" fillId="4" borderId="50" xfId="0" applyNumberFormat="1" applyFont="1" applyFill="1" applyBorder="1" applyAlignment="1">
      <alignment horizontal="center" vertical="center"/>
    </xf>
    <xf numFmtId="165" fontId="10" fillId="3" borderId="50" xfId="0" applyNumberFormat="1" applyFont="1" applyFill="1" applyBorder="1" applyAlignment="1">
      <alignment horizontal="center" vertical="center"/>
    </xf>
    <xf numFmtId="165" fontId="10" fillId="4" borderId="51" xfId="0" applyNumberFormat="1" applyFont="1" applyFill="1" applyBorder="1" applyAlignment="1">
      <alignment horizontal="center" vertical="center"/>
    </xf>
    <xf numFmtId="165" fontId="10" fillId="3" borderId="51" xfId="0" applyNumberFormat="1" applyFont="1" applyFill="1" applyBorder="1" applyAlignment="1">
      <alignment horizontal="center" vertical="center"/>
    </xf>
    <xf numFmtId="165" fontId="10" fillId="4" borderId="32" xfId="0" applyNumberFormat="1" applyFont="1" applyFill="1" applyBorder="1" applyAlignment="1">
      <alignment horizontal="center" vertical="center"/>
    </xf>
    <xf numFmtId="165" fontId="10" fillId="3" borderId="26" xfId="0" applyNumberFormat="1" applyFont="1" applyFill="1" applyBorder="1" applyAlignment="1">
      <alignment horizontal="center" vertical="center"/>
    </xf>
    <xf numFmtId="165" fontId="10" fillId="4" borderId="52" xfId="0" applyNumberFormat="1" applyFont="1" applyFill="1" applyBorder="1" applyAlignment="1">
      <alignment horizontal="center" vertical="center"/>
    </xf>
    <xf numFmtId="165" fontId="10" fillId="3" borderId="32" xfId="0" applyNumberFormat="1" applyFont="1" applyFill="1" applyBorder="1" applyAlignment="1">
      <alignment horizontal="center" vertical="center"/>
    </xf>
    <xf numFmtId="165" fontId="10" fillId="4" borderId="4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8" borderId="11" xfId="0" applyFont="1" applyFill="1" applyBorder="1" applyAlignment="1" applyProtection="1">
      <alignment vertical="center" wrapText="1"/>
      <protection locked="0"/>
    </xf>
    <xf numFmtId="0" fontId="8" fillId="8" borderId="17" xfId="0" applyFont="1" applyFill="1" applyBorder="1" applyAlignment="1" applyProtection="1">
      <alignment vertical="center" wrapText="1"/>
      <protection locked="0"/>
    </xf>
    <xf numFmtId="0" fontId="8" fillId="9" borderId="17" xfId="0" applyFont="1" applyFill="1" applyBorder="1" applyAlignment="1" applyProtection="1">
      <alignment vertical="center" wrapText="1"/>
      <protection locked="0"/>
    </xf>
    <xf numFmtId="0" fontId="8" fillId="10" borderId="17" xfId="0" applyFont="1" applyFill="1" applyBorder="1" applyAlignment="1" applyProtection="1">
      <alignment vertical="center" wrapText="1"/>
      <protection locked="0"/>
    </xf>
    <xf numFmtId="0" fontId="8" fillId="9" borderId="17" xfId="0" applyFont="1" applyFill="1" applyBorder="1" applyAlignment="1" applyProtection="1">
      <alignment horizontal="left" vertical="center" wrapText="1"/>
      <protection locked="0"/>
    </xf>
    <xf numFmtId="0" fontId="11" fillId="8" borderId="27" xfId="0" applyFont="1" applyFill="1" applyBorder="1" applyAlignment="1" applyProtection="1">
      <alignment horizontal="left" vertical="center" wrapText="1"/>
      <protection locked="0"/>
    </xf>
    <xf numFmtId="0" fontId="11" fillId="10" borderId="17" xfId="0" applyFont="1" applyFill="1" applyBorder="1" applyAlignment="1" applyProtection="1">
      <alignment vertical="center" wrapText="1"/>
      <protection locked="0"/>
    </xf>
    <xf numFmtId="0" fontId="8" fillId="9" borderId="22" xfId="0" applyFont="1" applyFill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164" fontId="9" fillId="7" borderId="16" xfId="0" applyNumberFormat="1" applyFont="1" applyFill="1" applyBorder="1" applyAlignment="1">
      <alignment horizontal="center" vertical="center"/>
    </xf>
    <xf numFmtId="165" fontId="9" fillId="4" borderId="16" xfId="0" applyNumberFormat="1" applyFont="1" applyFill="1" applyBorder="1" applyAlignment="1">
      <alignment horizontal="center" vertical="center"/>
    </xf>
    <xf numFmtId="0" fontId="15" fillId="8" borderId="17" xfId="0" applyFont="1" applyFill="1" applyBorder="1" applyAlignment="1" applyProtection="1">
      <alignment vertical="center" wrapText="1"/>
      <protection locked="0"/>
    </xf>
    <xf numFmtId="44" fontId="17" fillId="4" borderId="21" xfId="1" applyFont="1" applyFill="1" applyBorder="1" applyAlignment="1" applyProtection="1">
      <alignment horizontal="center" vertical="center"/>
      <protection locked="0"/>
    </xf>
    <xf numFmtId="44" fontId="17" fillId="4" borderId="15" xfId="1" applyFont="1" applyFill="1" applyBorder="1" applyAlignment="1" applyProtection="1">
      <alignment horizontal="center" vertical="center"/>
      <protection locked="0"/>
    </xf>
    <xf numFmtId="44" fontId="18" fillId="5" borderId="12" xfId="0" applyNumberFormat="1" applyFont="1" applyFill="1" applyBorder="1" applyAlignment="1" applyProtection="1">
      <alignment vertical="center"/>
      <protection locked="0"/>
    </xf>
    <xf numFmtId="44" fontId="17" fillId="0" borderId="37" xfId="1" applyFont="1" applyBorder="1" applyAlignment="1" applyProtection="1">
      <alignment horizontal="center" vertical="center"/>
      <protection locked="0"/>
    </xf>
    <xf numFmtId="44" fontId="19" fillId="4" borderId="38" xfId="1" applyFont="1" applyFill="1" applyBorder="1" applyAlignment="1" applyProtection="1">
      <alignment vertical="center"/>
      <protection locked="0"/>
    </xf>
    <xf numFmtId="44" fontId="17" fillId="0" borderId="13" xfId="1" applyFont="1" applyFill="1" applyBorder="1" applyAlignment="1" applyProtection="1">
      <alignment vertical="center"/>
      <protection locked="0"/>
    </xf>
    <xf numFmtId="44" fontId="17" fillId="4" borderId="14" xfId="1" applyFont="1" applyFill="1" applyBorder="1" applyAlignment="1" applyProtection="1">
      <alignment horizontal="center" vertical="center"/>
      <protection locked="0"/>
    </xf>
    <xf numFmtId="44" fontId="17" fillId="6" borderId="14" xfId="1" applyFont="1" applyFill="1" applyBorder="1" applyAlignment="1" applyProtection="1">
      <alignment horizontal="center" vertical="center"/>
      <protection locked="0"/>
    </xf>
    <xf numFmtId="44" fontId="17" fillId="0" borderId="14" xfId="1" applyFont="1" applyBorder="1" applyAlignment="1" applyProtection="1">
      <alignment horizontal="center" vertical="center"/>
      <protection locked="0"/>
    </xf>
    <xf numFmtId="44" fontId="18" fillId="5" borderId="18" xfId="0" applyNumberFormat="1" applyFont="1" applyFill="1" applyBorder="1" applyAlignment="1" applyProtection="1">
      <alignment vertical="center"/>
      <protection locked="0"/>
    </xf>
    <xf numFmtId="44" fontId="17" fillId="0" borderId="39" xfId="1" applyFont="1" applyBorder="1" applyAlignment="1" applyProtection="1">
      <alignment horizontal="center" vertical="center"/>
      <protection locked="0"/>
    </xf>
    <xf numFmtId="44" fontId="19" fillId="4" borderId="40" xfId="1" applyFont="1" applyFill="1" applyBorder="1" applyAlignment="1" applyProtection="1">
      <alignment vertical="center"/>
      <protection locked="0"/>
    </xf>
    <xf numFmtId="44" fontId="17" fillId="0" borderId="19" xfId="1" applyFont="1" applyFill="1" applyBorder="1" applyAlignment="1" applyProtection="1">
      <alignment vertical="center"/>
      <protection locked="0"/>
    </xf>
    <xf numFmtId="44" fontId="17" fillId="4" borderId="20" xfId="1" applyFont="1" applyFill="1" applyBorder="1" applyAlignment="1" applyProtection="1">
      <alignment horizontal="center" vertical="center"/>
      <protection locked="0"/>
    </xf>
    <xf numFmtId="44" fontId="17" fillId="6" borderId="20" xfId="1" applyFont="1" applyFill="1" applyBorder="1" applyAlignment="1" applyProtection="1">
      <alignment horizontal="center" vertical="center"/>
      <protection locked="0"/>
    </xf>
    <xf numFmtId="44" fontId="17" fillId="0" borderId="20" xfId="1" applyFont="1" applyBorder="1" applyAlignment="1" applyProtection="1">
      <alignment horizontal="center" vertical="center"/>
      <protection locked="0"/>
    </xf>
    <xf numFmtId="44" fontId="1" fillId="12" borderId="18" xfId="2" applyNumberFormat="1" applyBorder="1" applyAlignment="1" applyProtection="1">
      <alignment vertical="center"/>
      <protection locked="0"/>
    </xf>
    <xf numFmtId="44" fontId="1" fillId="12" borderId="39" xfId="2" applyNumberFormat="1" applyBorder="1" applyAlignment="1" applyProtection="1">
      <alignment horizontal="center" vertical="center"/>
      <protection locked="0"/>
    </xf>
    <xf numFmtId="44" fontId="1" fillId="12" borderId="40" xfId="2" applyNumberFormat="1" applyBorder="1" applyAlignment="1" applyProtection="1">
      <alignment vertical="center"/>
      <protection locked="0"/>
    </xf>
    <xf numFmtId="44" fontId="1" fillId="12" borderId="19" xfId="2" applyNumberFormat="1" applyBorder="1" applyAlignment="1" applyProtection="1">
      <alignment vertical="center"/>
      <protection locked="0"/>
    </xf>
    <xf numFmtId="44" fontId="1" fillId="12" borderId="20" xfId="2" applyNumberFormat="1" applyBorder="1" applyAlignment="1" applyProtection="1">
      <alignment horizontal="center" vertical="center"/>
      <protection locked="0"/>
    </xf>
    <xf numFmtId="44" fontId="1" fillId="12" borderId="21" xfId="2" applyNumberFormat="1" applyBorder="1" applyAlignment="1" applyProtection="1">
      <alignment horizontal="center" vertical="center"/>
      <protection locked="0"/>
    </xf>
    <xf numFmtId="164" fontId="1" fillId="12" borderId="16" xfId="2" applyNumberFormat="1" applyBorder="1" applyAlignment="1">
      <alignment horizontal="center" vertical="center"/>
    </xf>
    <xf numFmtId="165" fontId="1" fillId="12" borderId="16" xfId="2" applyNumberFormat="1" applyBorder="1" applyAlignment="1">
      <alignment horizontal="center" vertical="center"/>
    </xf>
    <xf numFmtId="44" fontId="1" fillId="12" borderId="43" xfId="2" applyNumberFormat="1" applyBorder="1" applyAlignment="1" applyProtection="1">
      <alignment vertical="center"/>
      <protection locked="0"/>
    </xf>
    <xf numFmtId="44" fontId="1" fillId="12" borderId="41" xfId="2" applyNumberFormat="1" applyBorder="1" applyAlignment="1" applyProtection="1">
      <alignment horizontal="center" vertical="center"/>
      <protection locked="0"/>
    </xf>
    <xf numFmtId="44" fontId="1" fillId="12" borderId="42" xfId="2" applyNumberFormat="1" applyBorder="1" applyAlignment="1" applyProtection="1">
      <alignment vertical="center"/>
      <protection locked="0"/>
    </xf>
    <xf numFmtId="44" fontId="1" fillId="12" borderId="23" xfId="2" applyNumberFormat="1" applyBorder="1" applyAlignment="1" applyProtection="1">
      <alignment vertical="center"/>
      <protection locked="0"/>
    </xf>
    <xf numFmtId="44" fontId="1" fillId="12" borderId="24" xfId="2" applyNumberFormat="1" applyBorder="1" applyAlignment="1" applyProtection="1">
      <alignment horizontal="center" vertical="center"/>
      <protection locked="0"/>
    </xf>
    <xf numFmtId="44" fontId="1" fillId="12" borderId="25" xfId="2" applyNumberFormat="1" applyBorder="1" applyAlignment="1" applyProtection="1">
      <alignment horizontal="center" vertical="center"/>
      <protection locked="0"/>
    </xf>
    <xf numFmtId="44" fontId="1" fillId="0" borderId="39" xfId="2" applyNumberFormat="1" applyFill="1" applyBorder="1" applyAlignment="1" applyProtection="1">
      <alignment horizontal="center" vertical="center"/>
      <protection locked="0"/>
    </xf>
    <xf numFmtId="44" fontId="1" fillId="0" borderId="19" xfId="2" applyNumberFormat="1" applyFill="1" applyBorder="1" applyAlignment="1" applyProtection="1">
      <alignment vertical="center"/>
      <protection locked="0"/>
    </xf>
    <xf numFmtId="44" fontId="1" fillId="0" borderId="20" xfId="2" applyNumberFormat="1" applyFill="1" applyBorder="1" applyAlignment="1" applyProtection="1">
      <alignment horizontal="center" vertical="center"/>
      <protection locked="0"/>
    </xf>
    <xf numFmtId="164" fontId="1" fillId="0" borderId="16" xfId="2" applyNumberFormat="1" applyFill="1" applyBorder="1" applyAlignment="1">
      <alignment horizontal="center" vertical="center"/>
    </xf>
    <xf numFmtId="44" fontId="1" fillId="13" borderId="40" xfId="3" applyNumberFormat="1" applyBorder="1" applyAlignment="1" applyProtection="1">
      <alignment vertical="center"/>
      <protection locked="0"/>
    </xf>
    <xf numFmtId="44" fontId="1" fillId="13" borderId="20" xfId="3" applyNumberFormat="1" applyBorder="1" applyAlignment="1" applyProtection="1">
      <alignment horizontal="center" vertical="center"/>
      <protection locked="0"/>
    </xf>
    <xf numFmtId="44" fontId="1" fillId="13" borderId="21" xfId="3" applyNumberFormat="1" applyBorder="1" applyAlignment="1" applyProtection="1">
      <alignment horizontal="center" vertical="center"/>
      <protection locked="0"/>
    </xf>
    <xf numFmtId="0" fontId="6" fillId="9" borderId="22" xfId="0" applyFont="1" applyFill="1" applyBorder="1" applyAlignment="1" applyProtection="1">
      <alignment vertical="center" wrapText="1"/>
      <protection locked="0"/>
    </xf>
    <xf numFmtId="44" fontId="1" fillId="15" borderId="18" xfId="5" applyNumberFormat="1" applyBorder="1" applyAlignment="1" applyProtection="1">
      <alignment vertical="center"/>
      <protection locked="0"/>
    </xf>
    <xf numFmtId="44" fontId="1" fillId="15" borderId="39" xfId="5" applyNumberFormat="1" applyBorder="1" applyAlignment="1" applyProtection="1">
      <alignment horizontal="center" vertical="center"/>
      <protection locked="0"/>
    </xf>
    <xf numFmtId="44" fontId="1" fillId="15" borderId="40" xfId="5" applyNumberFormat="1" applyBorder="1" applyAlignment="1" applyProtection="1">
      <alignment vertical="center"/>
      <protection locked="0"/>
    </xf>
    <xf numFmtId="44" fontId="1" fillId="15" borderId="19" xfId="5" applyNumberFormat="1" applyBorder="1" applyAlignment="1" applyProtection="1">
      <alignment vertical="center"/>
      <protection locked="0"/>
    </xf>
    <xf numFmtId="44" fontId="1" fillId="15" borderId="20" xfId="5" applyNumberFormat="1" applyBorder="1" applyAlignment="1" applyProtection="1">
      <alignment horizontal="center" vertical="center"/>
      <protection locked="0"/>
    </xf>
    <xf numFmtId="44" fontId="1" fillId="15" borderId="21" xfId="5" applyNumberFormat="1" applyBorder="1" applyAlignment="1" applyProtection="1">
      <alignment horizontal="center" vertical="center"/>
      <protection locked="0"/>
    </xf>
    <xf numFmtId="164" fontId="1" fillId="15" borderId="16" xfId="5" applyNumberFormat="1" applyBorder="1" applyAlignment="1">
      <alignment horizontal="center" vertical="center"/>
    </xf>
    <xf numFmtId="165" fontId="1" fillId="15" borderId="16" xfId="5" applyNumberFormat="1" applyBorder="1" applyAlignment="1">
      <alignment horizontal="center" vertical="center"/>
    </xf>
    <xf numFmtId="44" fontId="20" fillId="16" borderId="18" xfId="4" applyNumberFormat="1" applyFont="1" applyFill="1" applyBorder="1" applyAlignment="1" applyProtection="1">
      <alignment vertical="center"/>
      <protection locked="0"/>
    </xf>
    <xf numFmtId="44" fontId="1" fillId="16" borderId="39" xfId="2" applyNumberFormat="1" applyFill="1" applyBorder="1" applyAlignment="1" applyProtection="1">
      <alignment horizontal="center" vertical="center"/>
      <protection locked="0"/>
    </xf>
    <xf numFmtId="44" fontId="1" fillId="16" borderId="40" xfId="3" applyNumberFormat="1" applyFill="1" applyBorder="1" applyAlignment="1" applyProtection="1">
      <alignment vertical="center"/>
      <protection locked="0"/>
    </xf>
    <xf numFmtId="44" fontId="1" fillId="16" borderId="19" xfId="2" applyNumberFormat="1" applyFill="1" applyBorder="1" applyAlignment="1" applyProtection="1">
      <alignment vertical="center"/>
      <protection locked="0"/>
    </xf>
    <xf numFmtId="44" fontId="1" fillId="16" borderId="20" xfId="3" applyNumberFormat="1" applyFill="1" applyBorder="1" applyAlignment="1" applyProtection="1">
      <alignment horizontal="center" vertical="center"/>
      <protection locked="0"/>
    </xf>
    <xf numFmtId="44" fontId="1" fillId="16" borderId="20" xfId="2" applyNumberFormat="1" applyFill="1" applyBorder="1" applyAlignment="1" applyProtection="1">
      <alignment horizontal="center" vertical="center"/>
      <protection locked="0"/>
    </xf>
    <xf numFmtId="44" fontId="1" fillId="16" borderId="21" xfId="3" applyNumberFormat="1" applyFill="1" applyBorder="1" applyAlignment="1" applyProtection="1">
      <alignment horizontal="center" vertical="center"/>
      <protection locked="0"/>
    </xf>
    <xf numFmtId="164" fontId="1" fillId="16" borderId="16" xfId="2" applyNumberFormat="1" applyFill="1" applyBorder="1" applyAlignment="1">
      <alignment horizontal="center" vertical="center"/>
    </xf>
    <xf numFmtId="165" fontId="1" fillId="16" borderId="16" xfId="2" applyNumberFormat="1" applyFill="1" applyBorder="1" applyAlignment="1">
      <alignment horizontal="center" vertical="center"/>
    </xf>
    <xf numFmtId="165" fontId="1" fillId="13" borderId="16" xfId="3" applyNumberFormat="1" applyBorder="1" applyAlignment="1">
      <alignment horizontal="center" vertical="center"/>
    </xf>
    <xf numFmtId="44" fontId="17" fillId="0" borderId="14" xfId="1" quotePrefix="1" applyFont="1" applyBorder="1" applyAlignment="1" applyProtection="1">
      <alignment horizontal="center" vertical="center"/>
      <protection locked="0"/>
    </xf>
    <xf numFmtId="44" fontId="22" fillId="4" borderId="20" xfId="1" applyFont="1" applyFill="1" applyBorder="1" applyAlignment="1" applyProtection="1">
      <alignment horizontal="center" vertical="center"/>
      <protection locked="0"/>
    </xf>
    <xf numFmtId="44" fontId="1" fillId="14" borderId="18" xfId="4" applyNumberFormat="1" applyBorder="1" applyAlignment="1" applyProtection="1">
      <alignment vertical="center"/>
      <protection locked="0"/>
    </xf>
    <xf numFmtId="17" fontId="6" fillId="3" borderId="4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14" fillId="2" borderId="53" xfId="0" applyFont="1" applyFill="1" applyBorder="1" applyAlignment="1" applyProtection="1">
      <alignment horizontal="left"/>
      <protection locked="0"/>
    </xf>
    <xf numFmtId="0" fontId="14" fillId="2" borderId="0" xfId="0" applyFont="1" applyFill="1" applyAlignment="1" applyProtection="1">
      <alignment horizontal="left"/>
      <protection locked="0"/>
    </xf>
    <xf numFmtId="0" fontId="3" fillId="0" borderId="2" xfId="0" applyFont="1" applyBorder="1" applyAlignment="1">
      <alignment vertical="center"/>
    </xf>
    <xf numFmtId="164" fontId="10" fillId="2" borderId="5" xfId="0" applyNumberFormat="1" applyFont="1" applyFill="1" applyBorder="1" applyAlignment="1">
      <alignment horizontal="center" vertical="center" wrapText="1"/>
    </xf>
    <xf numFmtId="0" fontId="13" fillId="0" borderId="10" xfId="0" applyFont="1" applyBorder="1"/>
    <xf numFmtId="164" fontId="7" fillId="4" borderId="5" xfId="0" applyNumberFormat="1" applyFont="1" applyFill="1" applyBorder="1" applyAlignment="1">
      <alignment horizontal="center" vertical="center" wrapText="1"/>
    </xf>
    <xf numFmtId="0" fontId="3" fillId="0" borderId="10" xfId="0" applyFont="1" applyBorder="1"/>
    <xf numFmtId="0" fontId="5" fillId="3" borderId="1" xfId="0" applyFont="1" applyFill="1" applyBorder="1" applyAlignment="1">
      <alignment horizontal="center" vertical="center"/>
    </xf>
    <xf numFmtId="0" fontId="3" fillId="0" borderId="6" xfId="0" applyFont="1" applyBorder="1"/>
    <xf numFmtId="0" fontId="5" fillId="3" borderId="30" xfId="0" applyFont="1" applyFill="1" applyBorder="1" applyAlignment="1">
      <alignment horizontal="center" vertical="center" wrapText="1"/>
    </xf>
    <xf numFmtId="0" fontId="3" fillId="0" borderId="31" xfId="0" applyFont="1" applyBorder="1"/>
    <xf numFmtId="17" fontId="6" fillId="3" borderId="33" xfId="0" applyNumberFormat="1" applyFont="1" applyFill="1" applyBorder="1" applyAlignment="1">
      <alignment horizontal="center" vertical="center" wrapText="1"/>
    </xf>
    <xf numFmtId="0" fontId="3" fillId="0" borderId="34" xfId="0" applyFont="1" applyBorder="1" applyAlignment="1">
      <alignment vertical="center"/>
    </xf>
    <xf numFmtId="17" fontId="6" fillId="3" borderId="2" xfId="0" applyNumberFormat="1" applyFont="1" applyFill="1" applyBorder="1" applyAlignment="1">
      <alignment horizontal="center" vertical="center" wrapText="1"/>
    </xf>
    <xf numFmtId="166" fontId="5" fillId="11" borderId="44" xfId="0" applyNumberFormat="1" applyFont="1" applyFill="1" applyBorder="1" applyAlignment="1">
      <alignment horizontal="center" vertical="center"/>
    </xf>
    <xf numFmtId="166" fontId="5" fillId="11" borderId="45" xfId="0" applyNumberFormat="1" applyFont="1" applyFill="1" applyBorder="1" applyAlignment="1">
      <alignment horizontal="center" vertical="center"/>
    </xf>
    <xf numFmtId="0" fontId="7" fillId="11" borderId="44" xfId="0" applyFont="1" applyFill="1" applyBorder="1" applyAlignment="1">
      <alignment horizontal="center" vertical="center"/>
    </xf>
    <xf numFmtId="0" fontId="7" fillId="11" borderId="45" xfId="0" applyFont="1" applyFill="1" applyBorder="1" applyAlignment="1">
      <alignment horizontal="center" vertical="center"/>
    </xf>
    <xf numFmtId="166" fontId="5" fillId="11" borderId="46" xfId="0" applyNumberFormat="1" applyFont="1" applyFill="1" applyBorder="1" applyAlignment="1">
      <alignment horizontal="center" vertical="center"/>
    </xf>
  </cellXfs>
  <cellStyles count="6">
    <cellStyle name="20% - Ênfase3" xfId="2" builtinId="38"/>
    <cellStyle name="20% - Ênfase4" xfId="3" builtinId="42"/>
    <cellStyle name="40% - Ênfase3" xfId="5" builtinId="39"/>
    <cellStyle name="40% - Ênfase6" xfId="4" builtinId="51"/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1"/>
  <sheetViews>
    <sheetView tabSelected="1" workbookViewId="0">
      <selection sqref="A1:Q1"/>
    </sheetView>
  </sheetViews>
  <sheetFormatPr defaultRowHeight="15" x14ac:dyDescent="0.25"/>
  <cols>
    <col min="1" max="1" width="41.42578125" customWidth="1"/>
    <col min="2" max="2" width="17.5703125" customWidth="1"/>
    <col min="3" max="3" width="14" customWidth="1"/>
    <col min="4" max="4" width="13.140625" customWidth="1"/>
    <col min="5" max="5" width="14" customWidth="1"/>
    <col min="6" max="6" width="13.28515625" customWidth="1"/>
    <col min="7" max="7" width="14" customWidth="1"/>
    <col min="8" max="8" width="13.28515625" customWidth="1"/>
    <col min="9" max="9" width="14" customWidth="1"/>
    <col min="10" max="10" width="10.7109375" customWidth="1"/>
    <col min="11" max="11" width="14" customWidth="1"/>
    <col min="12" max="12" width="13.85546875" customWidth="1"/>
    <col min="13" max="13" width="14" customWidth="1"/>
    <col min="14" max="14" width="9.7109375" customWidth="1"/>
    <col min="15" max="15" width="17.7109375" customWidth="1"/>
    <col min="16" max="16" width="17.140625" customWidth="1"/>
    <col min="17" max="17" width="13.28515625" customWidth="1"/>
    <col min="18" max="39" width="9.140625" style="30"/>
  </cols>
  <sheetData>
    <row r="1" spans="1:39" ht="24" thickBot="1" x14ac:dyDescent="0.4">
      <c r="A1" s="95" t="s">
        <v>48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</row>
    <row r="2" spans="1:39" x14ac:dyDescent="0.25">
      <c r="A2" s="102" t="s">
        <v>0</v>
      </c>
      <c r="B2" s="104" t="s">
        <v>22</v>
      </c>
      <c r="C2" s="106" t="s">
        <v>1</v>
      </c>
      <c r="D2" s="107"/>
      <c r="E2" s="108" t="s">
        <v>2</v>
      </c>
      <c r="F2" s="94"/>
      <c r="G2" s="93" t="s">
        <v>3</v>
      </c>
      <c r="H2" s="94"/>
      <c r="I2" s="93" t="s">
        <v>4</v>
      </c>
      <c r="J2" s="94"/>
      <c r="K2" s="93" t="s">
        <v>5</v>
      </c>
      <c r="L2" s="94"/>
      <c r="M2" s="93" t="s">
        <v>6</v>
      </c>
      <c r="N2" s="97"/>
      <c r="O2" s="98" t="s">
        <v>7</v>
      </c>
      <c r="P2" s="100" t="s">
        <v>8</v>
      </c>
      <c r="Q2" s="30"/>
      <c r="AL2"/>
      <c r="AM2"/>
    </row>
    <row r="3" spans="1:39" ht="15.75" thickBot="1" x14ac:dyDescent="0.3">
      <c r="A3" s="103"/>
      <c r="B3" s="105"/>
      <c r="C3" s="5">
        <f>SUM(126487.8)</f>
        <v>126487.8</v>
      </c>
      <c r="D3" s="6" t="s">
        <v>9</v>
      </c>
      <c r="E3" s="1">
        <f>SUM(126487.8+126487.8)</f>
        <v>252975.6</v>
      </c>
      <c r="F3" s="2" t="s">
        <v>9</v>
      </c>
      <c r="G3" s="3">
        <f>SUM(126487.8+126487.8)</f>
        <v>252975.6</v>
      </c>
      <c r="H3" s="2" t="s">
        <v>9</v>
      </c>
      <c r="I3" s="3">
        <f>SUM(203531.06+217197.83)</f>
        <v>420728.89</v>
      </c>
      <c r="J3" s="2" t="s">
        <v>9</v>
      </c>
      <c r="K3" s="3">
        <f>SUM(145430.07+144497.21)</f>
        <v>289927.28000000003</v>
      </c>
      <c r="L3" s="2" t="s">
        <v>9</v>
      </c>
      <c r="M3" s="3">
        <f>SUM(448257.52+146693.13+220039.7)</f>
        <v>814990.35000000009</v>
      </c>
      <c r="N3" s="4" t="s">
        <v>9</v>
      </c>
      <c r="O3" s="99"/>
      <c r="P3" s="101"/>
      <c r="Q3" s="30"/>
      <c r="AL3"/>
      <c r="AM3"/>
    </row>
    <row r="4" spans="1:39" x14ac:dyDescent="0.25">
      <c r="A4" s="22" t="s">
        <v>10</v>
      </c>
      <c r="B4" s="36">
        <v>1406355.07</v>
      </c>
      <c r="C4" s="37">
        <v>60583.72</v>
      </c>
      <c r="D4" s="38">
        <v>56</v>
      </c>
      <c r="E4" s="39">
        <v>209147.6</v>
      </c>
      <c r="F4" s="40"/>
      <c r="G4" s="41">
        <v>232199.9</v>
      </c>
      <c r="H4" s="40">
        <v>1000</v>
      </c>
      <c r="I4" s="90">
        <v>264764.28000000003</v>
      </c>
      <c r="J4" s="40">
        <v>3132.63</v>
      </c>
      <c r="K4" s="42">
        <v>251963.93</v>
      </c>
      <c r="L4" s="40"/>
      <c r="M4" s="42">
        <v>426558.64</v>
      </c>
      <c r="N4" s="35"/>
      <c r="O4" s="31">
        <f>SUM(C4+E4+G4+I4+K4+M4)</f>
        <v>1445218.0699999998</v>
      </c>
      <c r="P4" s="32">
        <f>D4+F4+H4+J4+L4+N4</f>
        <v>4188.63</v>
      </c>
      <c r="Q4" s="30"/>
      <c r="AL4"/>
      <c r="AM4"/>
    </row>
    <row r="5" spans="1:39" x14ac:dyDescent="0.25">
      <c r="A5" s="23" t="s">
        <v>24</v>
      </c>
      <c r="B5" s="43">
        <v>125000</v>
      </c>
      <c r="C5" s="44"/>
      <c r="D5" s="45"/>
      <c r="E5" s="46">
        <v>2035.39</v>
      </c>
      <c r="F5" s="47"/>
      <c r="G5" s="48">
        <v>1257.8900000000001</v>
      </c>
      <c r="H5" s="47"/>
      <c r="I5" s="49">
        <v>57855.38</v>
      </c>
      <c r="J5" s="47"/>
      <c r="K5" s="49">
        <v>225.17</v>
      </c>
      <c r="L5" s="47"/>
      <c r="M5" s="49">
        <v>47578</v>
      </c>
      <c r="N5" s="34"/>
      <c r="O5" s="31">
        <f t="shared" ref="O5:O37" si="0">C5+E5+G5+I5+K5+M5</f>
        <v>108951.82999999999</v>
      </c>
      <c r="P5" s="32">
        <f t="shared" ref="P5:P39" si="1">D5+F5+H5+J5+L5+N5</f>
        <v>0</v>
      </c>
      <c r="Q5" s="30"/>
      <c r="AL5"/>
      <c r="AM5"/>
    </row>
    <row r="6" spans="1:39" x14ac:dyDescent="0.25">
      <c r="A6" s="23" t="s">
        <v>23</v>
      </c>
      <c r="B6" s="43">
        <v>65000</v>
      </c>
      <c r="C6" s="44"/>
      <c r="D6" s="45"/>
      <c r="E6" s="46">
        <v>1961.66</v>
      </c>
      <c r="F6" s="47"/>
      <c r="G6" s="48"/>
      <c r="H6" s="47"/>
      <c r="I6" s="49"/>
      <c r="J6" s="91"/>
      <c r="K6" s="49">
        <v>428.89</v>
      </c>
      <c r="L6" s="47"/>
      <c r="M6" s="49">
        <v>37905.01</v>
      </c>
      <c r="N6" s="34"/>
      <c r="O6" s="31">
        <f t="shared" si="0"/>
        <v>40295.560000000005</v>
      </c>
      <c r="P6" s="32">
        <f t="shared" si="1"/>
        <v>0</v>
      </c>
      <c r="Q6" s="30"/>
      <c r="AL6"/>
      <c r="AM6"/>
    </row>
    <row r="7" spans="1:39" x14ac:dyDescent="0.25">
      <c r="A7" s="33" t="s">
        <v>47</v>
      </c>
      <c r="B7" s="43">
        <v>130000</v>
      </c>
      <c r="C7" s="44">
        <v>9204.66</v>
      </c>
      <c r="D7" s="45"/>
      <c r="E7" s="46">
        <v>20462.34</v>
      </c>
      <c r="F7" s="47"/>
      <c r="G7" s="48">
        <v>30272.25</v>
      </c>
      <c r="H7" s="47"/>
      <c r="I7" s="49">
        <v>27346.91</v>
      </c>
      <c r="J7" s="47"/>
      <c r="K7" s="49">
        <v>21216.25</v>
      </c>
      <c r="L7" s="47">
        <v>460.5</v>
      </c>
      <c r="M7" s="49">
        <v>35054.9</v>
      </c>
      <c r="N7" s="34"/>
      <c r="O7" s="31">
        <f t="shared" si="0"/>
        <v>143557.31</v>
      </c>
      <c r="P7" s="32">
        <f t="shared" si="1"/>
        <v>460.5</v>
      </c>
      <c r="Q7" s="30"/>
      <c r="AL7"/>
      <c r="AM7"/>
    </row>
    <row r="8" spans="1:39" x14ac:dyDescent="0.25">
      <c r="A8" s="24" t="s">
        <v>33</v>
      </c>
      <c r="B8" s="50"/>
      <c r="C8" s="51"/>
      <c r="D8" s="52"/>
      <c r="E8" s="53"/>
      <c r="F8" s="54"/>
      <c r="G8" s="54"/>
      <c r="H8" s="54"/>
      <c r="I8" s="54"/>
      <c r="J8" s="54"/>
      <c r="K8" s="54"/>
      <c r="L8" s="54"/>
      <c r="M8" s="54"/>
      <c r="N8" s="55"/>
      <c r="O8" s="56">
        <f t="shared" si="0"/>
        <v>0</v>
      </c>
      <c r="P8" s="57">
        <f t="shared" si="1"/>
        <v>0</v>
      </c>
      <c r="Q8" s="30"/>
      <c r="AL8"/>
      <c r="AM8"/>
    </row>
    <row r="9" spans="1:39" x14ac:dyDescent="0.25">
      <c r="A9" s="25" t="s">
        <v>32</v>
      </c>
      <c r="B9" s="50"/>
      <c r="C9" s="51"/>
      <c r="D9" s="52"/>
      <c r="E9" s="53"/>
      <c r="F9" s="54"/>
      <c r="G9" s="54"/>
      <c r="H9" s="54"/>
      <c r="I9" s="54"/>
      <c r="J9" s="54"/>
      <c r="K9" s="54"/>
      <c r="L9" s="54"/>
      <c r="M9" s="54"/>
      <c r="N9" s="55"/>
      <c r="O9" s="56">
        <f t="shared" si="0"/>
        <v>0</v>
      </c>
      <c r="P9" s="57">
        <f t="shared" si="1"/>
        <v>0</v>
      </c>
      <c r="Q9" s="30"/>
      <c r="AL9"/>
      <c r="AM9"/>
    </row>
    <row r="10" spans="1:39" x14ac:dyDescent="0.25">
      <c r="A10" s="24" t="s">
        <v>25</v>
      </c>
      <c r="B10" s="50"/>
      <c r="C10" s="51"/>
      <c r="D10" s="52"/>
      <c r="E10" s="53"/>
      <c r="F10" s="54"/>
      <c r="G10" s="54"/>
      <c r="H10" s="54"/>
      <c r="I10" s="54"/>
      <c r="J10" s="54"/>
      <c r="K10" s="54"/>
      <c r="L10" s="54"/>
      <c r="M10" s="54"/>
      <c r="N10" s="55"/>
      <c r="O10" s="56">
        <f t="shared" si="0"/>
        <v>0</v>
      </c>
      <c r="P10" s="57">
        <f t="shared" si="1"/>
        <v>0</v>
      </c>
      <c r="Q10" s="30"/>
      <c r="AL10"/>
      <c r="AM10"/>
    </row>
    <row r="11" spans="1:39" x14ac:dyDescent="0.25">
      <c r="A11" s="24" t="s">
        <v>26</v>
      </c>
      <c r="B11" s="50"/>
      <c r="C11" s="51"/>
      <c r="D11" s="52"/>
      <c r="E11" s="53"/>
      <c r="F11" s="54"/>
      <c r="G11" s="54"/>
      <c r="H11" s="54"/>
      <c r="I11" s="54"/>
      <c r="J11" s="54"/>
      <c r="K11" s="54"/>
      <c r="L11" s="54"/>
      <c r="M11" s="54"/>
      <c r="N11" s="55"/>
      <c r="O11" s="56">
        <f t="shared" si="0"/>
        <v>0</v>
      </c>
      <c r="P11" s="57">
        <f t="shared" si="1"/>
        <v>0</v>
      </c>
      <c r="Q11" s="30"/>
      <c r="AL11"/>
      <c r="AM11"/>
    </row>
    <row r="12" spans="1:39" x14ac:dyDescent="0.25">
      <c r="A12" s="25" t="s">
        <v>40</v>
      </c>
      <c r="B12" s="43">
        <v>12795.16</v>
      </c>
      <c r="C12" s="44"/>
      <c r="D12" s="45"/>
      <c r="E12" s="46">
        <v>410</v>
      </c>
      <c r="F12" s="47"/>
      <c r="G12" s="48">
        <v>1230</v>
      </c>
      <c r="H12" s="47"/>
      <c r="I12" s="49">
        <v>780</v>
      </c>
      <c r="J12" s="47"/>
      <c r="K12" s="49">
        <v>2340</v>
      </c>
      <c r="L12" s="47"/>
      <c r="M12" s="49">
        <v>1634</v>
      </c>
      <c r="N12" s="34"/>
      <c r="O12" s="31">
        <f t="shared" si="0"/>
        <v>6394</v>
      </c>
      <c r="P12" s="32">
        <f t="shared" si="1"/>
        <v>0</v>
      </c>
      <c r="Q12" s="30"/>
      <c r="AL12"/>
      <c r="AM12"/>
    </row>
    <row r="13" spans="1:39" x14ac:dyDescent="0.25">
      <c r="A13" s="26" t="s">
        <v>11</v>
      </c>
      <c r="B13" s="50"/>
      <c r="C13" s="51"/>
      <c r="D13" s="52"/>
      <c r="E13" s="53"/>
      <c r="F13" s="54"/>
      <c r="G13" s="54"/>
      <c r="H13" s="54"/>
      <c r="I13" s="54"/>
      <c r="J13" s="54"/>
      <c r="K13" s="54"/>
      <c r="L13" s="54"/>
      <c r="M13" s="54"/>
      <c r="N13" s="55"/>
      <c r="O13" s="56">
        <f t="shared" si="0"/>
        <v>0</v>
      </c>
      <c r="P13" s="57">
        <f t="shared" si="1"/>
        <v>0</v>
      </c>
      <c r="Q13" s="30"/>
      <c r="AL13"/>
      <c r="AM13"/>
    </row>
    <row r="14" spans="1:39" x14ac:dyDescent="0.25">
      <c r="A14" s="26" t="s">
        <v>38</v>
      </c>
      <c r="B14" s="50"/>
      <c r="C14" s="51"/>
      <c r="D14" s="52"/>
      <c r="E14" s="53"/>
      <c r="F14" s="54"/>
      <c r="G14" s="54"/>
      <c r="H14" s="54"/>
      <c r="I14" s="54"/>
      <c r="J14" s="54"/>
      <c r="K14" s="54"/>
      <c r="L14" s="54"/>
      <c r="M14" s="54"/>
      <c r="N14" s="55"/>
      <c r="O14" s="56">
        <f t="shared" si="0"/>
        <v>0</v>
      </c>
      <c r="P14" s="57">
        <f t="shared" si="1"/>
        <v>0</v>
      </c>
      <c r="Q14" s="30"/>
      <c r="AL14"/>
      <c r="AM14"/>
    </row>
    <row r="15" spans="1:39" x14ac:dyDescent="0.25">
      <c r="A15" s="26" t="s">
        <v>12</v>
      </c>
      <c r="B15" s="43">
        <v>9000</v>
      </c>
      <c r="C15" s="44"/>
      <c r="D15" s="45"/>
      <c r="E15" s="46">
        <v>202.38</v>
      </c>
      <c r="F15" s="47">
        <v>202.38</v>
      </c>
      <c r="G15" s="48">
        <v>481.46</v>
      </c>
      <c r="H15" s="47">
        <v>105.89</v>
      </c>
      <c r="I15" s="49">
        <v>258.91000000000003</v>
      </c>
      <c r="J15" s="47"/>
      <c r="K15" s="49"/>
      <c r="L15" s="47"/>
      <c r="M15" s="49">
        <v>1457.38</v>
      </c>
      <c r="N15" s="34"/>
      <c r="O15" s="31">
        <f t="shared" si="0"/>
        <v>2400.13</v>
      </c>
      <c r="P15" s="32">
        <f t="shared" si="1"/>
        <v>308.27</v>
      </c>
      <c r="Q15" s="30"/>
      <c r="AL15"/>
      <c r="AM15"/>
    </row>
    <row r="16" spans="1:39" ht="19.5" customHeight="1" x14ac:dyDescent="0.25">
      <c r="A16" s="26" t="s">
        <v>46</v>
      </c>
      <c r="B16" s="50"/>
      <c r="C16" s="51"/>
      <c r="D16" s="52"/>
      <c r="E16" s="53"/>
      <c r="F16" s="54"/>
      <c r="G16" s="54"/>
      <c r="H16" s="54"/>
      <c r="I16" s="54"/>
      <c r="J16" s="54"/>
      <c r="K16" s="54"/>
      <c r="L16" s="54"/>
      <c r="M16" s="54"/>
      <c r="N16" s="55"/>
      <c r="O16" s="56">
        <f t="shared" si="0"/>
        <v>0</v>
      </c>
      <c r="P16" s="57">
        <f t="shared" si="1"/>
        <v>0</v>
      </c>
      <c r="Q16" s="30"/>
      <c r="AL16"/>
      <c r="AM16"/>
    </row>
    <row r="17" spans="1:39" x14ac:dyDescent="0.25">
      <c r="A17" s="24" t="s">
        <v>13</v>
      </c>
      <c r="B17" s="50"/>
      <c r="C17" s="51"/>
      <c r="D17" s="52"/>
      <c r="E17" s="53"/>
      <c r="F17" s="54"/>
      <c r="G17" s="54"/>
      <c r="H17" s="54"/>
      <c r="I17" s="54"/>
      <c r="J17" s="54"/>
      <c r="K17" s="54"/>
      <c r="L17" s="54"/>
      <c r="M17" s="54"/>
      <c r="N17" s="55"/>
      <c r="O17" s="56">
        <f t="shared" si="0"/>
        <v>0</v>
      </c>
      <c r="P17" s="57">
        <f t="shared" si="1"/>
        <v>0</v>
      </c>
      <c r="Q17" s="30"/>
      <c r="AL17"/>
      <c r="AM17"/>
    </row>
    <row r="18" spans="1:39" x14ac:dyDescent="0.25">
      <c r="A18" s="24" t="s">
        <v>35</v>
      </c>
      <c r="B18" s="50"/>
      <c r="C18" s="51"/>
      <c r="D18" s="52"/>
      <c r="E18" s="53"/>
      <c r="F18" s="54"/>
      <c r="G18" s="54"/>
      <c r="H18" s="54"/>
      <c r="I18" s="54"/>
      <c r="J18" s="54"/>
      <c r="K18" s="54"/>
      <c r="L18" s="54"/>
      <c r="M18" s="54"/>
      <c r="N18" s="55"/>
      <c r="O18" s="56">
        <f t="shared" si="0"/>
        <v>0</v>
      </c>
      <c r="P18" s="57">
        <f t="shared" si="1"/>
        <v>0</v>
      </c>
      <c r="Q18" s="30"/>
      <c r="AL18"/>
      <c r="AM18"/>
    </row>
    <row r="19" spans="1:39" x14ac:dyDescent="0.25">
      <c r="A19" s="24" t="s">
        <v>14</v>
      </c>
      <c r="B19" s="50"/>
      <c r="C19" s="51"/>
      <c r="D19" s="52"/>
      <c r="E19" s="53"/>
      <c r="F19" s="54"/>
      <c r="G19" s="54"/>
      <c r="H19" s="54"/>
      <c r="I19" s="54"/>
      <c r="J19" s="54"/>
      <c r="K19" s="54"/>
      <c r="L19" s="54"/>
      <c r="M19" s="54"/>
      <c r="N19" s="55"/>
      <c r="O19" s="56">
        <f t="shared" si="0"/>
        <v>0</v>
      </c>
      <c r="P19" s="57">
        <f t="shared" si="1"/>
        <v>0</v>
      </c>
      <c r="Q19" s="30"/>
      <c r="AL19"/>
      <c r="AM19"/>
    </row>
    <row r="20" spans="1:39" x14ac:dyDescent="0.25">
      <c r="A20" s="25" t="s">
        <v>36</v>
      </c>
      <c r="B20" s="43">
        <v>210000</v>
      </c>
      <c r="C20" s="44"/>
      <c r="D20" s="45"/>
      <c r="E20" s="46">
        <v>425.01</v>
      </c>
      <c r="F20" s="47"/>
      <c r="G20" s="48">
        <v>585.17999999999995</v>
      </c>
      <c r="H20" s="47"/>
      <c r="I20" s="49"/>
      <c r="J20" s="47"/>
      <c r="K20" s="49"/>
      <c r="L20" s="47"/>
      <c r="M20" s="49"/>
      <c r="N20" s="34"/>
      <c r="O20" s="31">
        <f t="shared" si="0"/>
        <v>1010.1899999999999</v>
      </c>
      <c r="P20" s="32">
        <f t="shared" si="1"/>
        <v>0</v>
      </c>
      <c r="Q20" s="30"/>
      <c r="AL20"/>
      <c r="AM20"/>
    </row>
    <row r="21" spans="1:39" x14ac:dyDescent="0.25">
      <c r="A21" s="25" t="s">
        <v>34</v>
      </c>
      <c r="B21" s="50"/>
      <c r="C21" s="51"/>
      <c r="D21" s="52"/>
      <c r="E21" s="53"/>
      <c r="F21" s="54"/>
      <c r="G21" s="54"/>
      <c r="H21" s="54"/>
      <c r="I21" s="54"/>
      <c r="J21" s="54"/>
      <c r="K21" s="54"/>
      <c r="L21" s="54"/>
      <c r="M21" s="54"/>
      <c r="N21" s="55"/>
      <c r="O21" s="56">
        <f t="shared" si="0"/>
        <v>0</v>
      </c>
      <c r="P21" s="57">
        <f t="shared" si="1"/>
        <v>0</v>
      </c>
      <c r="Q21" s="30"/>
      <c r="AL21"/>
      <c r="AM21"/>
    </row>
    <row r="22" spans="1:39" x14ac:dyDescent="0.25">
      <c r="A22" s="25" t="s">
        <v>39</v>
      </c>
      <c r="B22" s="50"/>
      <c r="C22" s="51"/>
      <c r="D22" s="52"/>
      <c r="E22" s="53"/>
      <c r="F22" s="54"/>
      <c r="G22" s="54"/>
      <c r="H22" s="54"/>
      <c r="I22" s="54"/>
      <c r="J22" s="54"/>
      <c r="K22" s="54"/>
      <c r="L22" s="54"/>
      <c r="M22" s="54"/>
      <c r="N22" s="55"/>
      <c r="O22" s="56">
        <f t="shared" si="0"/>
        <v>0</v>
      </c>
      <c r="P22" s="57">
        <f t="shared" si="1"/>
        <v>0</v>
      </c>
      <c r="Q22" s="30"/>
      <c r="AL22"/>
      <c r="AM22"/>
    </row>
    <row r="23" spans="1:39" x14ac:dyDescent="0.25">
      <c r="A23" s="26" t="s">
        <v>37</v>
      </c>
      <c r="B23" s="50"/>
      <c r="C23" s="51"/>
      <c r="D23" s="52"/>
      <c r="E23" s="53"/>
      <c r="F23" s="54"/>
      <c r="G23" s="54"/>
      <c r="H23" s="54"/>
      <c r="I23" s="54"/>
      <c r="J23" s="54"/>
      <c r="K23" s="54"/>
      <c r="L23" s="54"/>
      <c r="M23" s="54"/>
      <c r="N23" s="55"/>
      <c r="O23" s="56">
        <f t="shared" si="0"/>
        <v>0</v>
      </c>
      <c r="P23" s="57">
        <f t="shared" si="1"/>
        <v>0</v>
      </c>
      <c r="Q23" s="30"/>
      <c r="AL23"/>
      <c r="AM23"/>
    </row>
    <row r="24" spans="1:39" x14ac:dyDescent="0.25">
      <c r="A24" s="26" t="s">
        <v>41</v>
      </c>
      <c r="B24" s="50"/>
      <c r="C24" s="51"/>
      <c r="D24" s="52"/>
      <c r="E24" s="53"/>
      <c r="F24" s="54"/>
      <c r="G24" s="54"/>
      <c r="H24" s="54"/>
      <c r="I24" s="54"/>
      <c r="J24" s="54"/>
      <c r="K24" s="54"/>
      <c r="L24" s="54"/>
      <c r="M24" s="54"/>
      <c r="N24" s="55"/>
      <c r="O24" s="56">
        <f t="shared" si="0"/>
        <v>0</v>
      </c>
      <c r="P24" s="57">
        <f t="shared" si="1"/>
        <v>0</v>
      </c>
      <c r="Q24" s="30"/>
      <c r="AL24"/>
      <c r="AM24"/>
    </row>
    <row r="25" spans="1:39" ht="16.5" customHeight="1" x14ac:dyDescent="0.25">
      <c r="A25" s="26" t="s">
        <v>42</v>
      </c>
      <c r="B25" s="50"/>
      <c r="C25" s="51"/>
      <c r="D25" s="52"/>
      <c r="E25" s="53"/>
      <c r="F25" s="54"/>
      <c r="G25" s="54"/>
      <c r="H25" s="54"/>
      <c r="I25" s="54"/>
      <c r="J25" s="54"/>
      <c r="K25" s="54"/>
      <c r="L25" s="54"/>
      <c r="M25" s="54"/>
      <c r="N25" s="55"/>
      <c r="O25" s="56">
        <f t="shared" si="0"/>
        <v>0</v>
      </c>
      <c r="P25" s="57">
        <f t="shared" si="1"/>
        <v>0</v>
      </c>
      <c r="Q25" s="30"/>
      <c r="AL25"/>
      <c r="AM25"/>
    </row>
    <row r="26" spans="1:39" x14ac:dyDescent="0.25">
      <c r="A26" s="27" t="s">
        <v>15</v>
      </c>
      <c r="B26" s="80"/>
      <c r="C26" s="81"/>
      <c r="D26" s="82"/>
      <c r="E26" s="83"/>
      <c r="F26" s="84"/>
      <c r="G26" s="85"/>
      <c r="H26" s="84"/>
      <c r="I26" s="85"/>
      <c r="J26" s="84"/>
      <c r="K26" s="85"/>
      <c r="L26" s="84"/>
      <c r="M26" s="85"/>
      <c r="N26" s="86"/>
      <c r="O26" s="87">
        <f t="shared" si="0"/>
        <v>0</v>
      </c>
      <c r="P26" s="88">
        <f t="shared" si="1"/>
        <v>0</v>
      </c>
      <c r="Q26" s="30"/>
      <c r="AL26"/>
      <c r="AM26"/>
    </row>
    <row r="27" spans="1:39" x14ac:dyDescent="0.25">
      <c r="A27" s="26" t="s">
        <v>16</v>
      </c>
      <c r="B27" s="50"/>
      <c r="C27" s="51"/>
      <c r="D27" s="52"/>
      <c r="E27" s="53"/>
      <c r="F27" s="54"/>
      <c r="G27" s="54"/>
      <c r="H27" s="54"/>
      <c r="I27" s="54"/>
      <c r="J27" s="54"/>
      <c r="K27" s="54"/>
      <c r="L27" s="54"/>
      <c r="M27" s="54"/>
      <c r="N27" s="55"/>
      <c r="O27" s="56">
        <f t="shared" si="0"/>
        <v>0</v>
      </c>
      <c r="P27" s="57">
        <f t="shared" si="1"/>
        <v>0</v>
      </c>
      <c r="Q27" s="30"/>
      <c r="AL27"/>
      <c r="AM27"/>
    </row>
    <row r="28" spans="1:39" x14ac:dyDescent="0.25">
      <c r="A28" s="28" t="s">
        <v>17</v>
      </c>
      <c r="B28" s="50"/>
      <c r="C28" s="51"/>
      <c r="D28" s="52"/>
      <c r="E28" s="53"/>
      <c r="F28" s="54"/>
      <c r="G28" s="54"/>
      <c r="H28" s="54"/>
      <c r="I28" s="54"/>
      <c r="J28" s="54"/>
      <c r="K28" s="54"/>
      <c r="L28" s="54"/>
      <c r="M28" s="54"/>
      <c r="N28" s="55"/>
      <c r="O28" s="56">
        <f t="shared" si="0"/>
        <v>0</v>
      </c>
      <c r="P28" s="57">
        <f t="shared" si="1"/>
        <v>0</v>
      </c>
      <c r="Q28" s="30"/>
      <c r="AL28"/>
      <c r="AM28"/>
    </row>
    <row r="29" spans="1:39" x14ac:dyDescent="0.25">
      <c r="A29" s="25" t="s">
        <v>18</v>
      </c>
      <c r="B29" s="92">
        <v>115000</v>
      </c>
      <c r="C29" s="64"/>
      <c r="D29" s="68"/>
      <c r="E29" s="65">
        <v>1445</v>
      </c>
      <c r="F29" s="69">
        <v>825</v>
      </c>
      <c r="G29" s="66">
        <v>224.95</v>
      </c>
      <c r="H29" s="69">
        <v>175</v>
      </c>
      <c r="I29" s="66"/>
      <c r="J29" s="69"/>
      <c r="K29" s="66">
        <v>1370</v>
      </c>
      <c r="L29" s="69"/>
      <c r="M29" s="66">
        <v>2855.22</v>
      </c>
      <c r="N29" s="70"/>
      <c r="O29" s="67">
        <f t="shared" si="0"/>
        <v>5895.17</v>
      </c>
      <c r="P29" s="89">
        <f t="shared" si="1"/>
        <v>1000</v>
      </c>
      <c r="Q29" s="30"/>
      <c r="AL29"/>
      <c r="AM29"/>
    </row>
    <row r="30" spans="1:39" x14ac:dyDescent="0.25">
      <c r="A30" s="25" t="s">
        <v>44</v>
      </c>
      <c r="B30" s="50"/>
      <c r="C30" s="51"/>
      <c r="D30" s="52"/>
      <c r="E30" s="53"/>
      <c r="F30" s="54"/>
      <c r="G30" s="54"/>
      <c r="H30" s="54"/>
      <c r="I30" s="54"/>
      <c r="J30" s="54"/>
      <c r="K30" s="54"/>
      <c r="L30" s="54"/>
      <c r="M30" s="54"/>
      <c r="N30" s="55"/>
      <c r="O30" s="56">
        <f t="shared" si="0"/>
        <v>0</v>
      </c>
      <c r="P30" s="57">
        <f t="shared" si="1"/>
        <v>0</v>
      </c>
      <c r="Q30" s="30"/>
      <c r="AL30"/>
      <c r="AM30"/>
    </row>
    <row r="31" spans="1:39" x14ac:dyDescent="0.25">
      <c r="A31" s="25" t="s">
        <v>27</v>
      </c>
      <c r="B31" s="43">
        <v>15000</v>
      </c>
      <c r="C31" s="44">
        <v>790.5</v>
      </c>
      <c r="D31" s="45">
        <v>9.51</v>
      </c>
      <c r="E31" s="46">
        <v>1492.9</v>
      </c>
      <c r="F31" s="47">
        <v>35.61</v>
      </c>
      <c r="G31" s="48">
        <v>2698.12</v>
      </c>
      <c r="H31" s="47">
        <v>42.59</v>
      </c>
      <c r="I31" s="49">
        <v>1617.52</v>
      </c>
      <c r="J31" s="47"/>
      <c r="K31" s="49">
        <v>3466.17</v>
      </c>
      <c r="L31" s="47"/>
      <c r="M31" s="49">
        <v>3221.21</v>
      </c>
      <c r="N31" s="34"/>
      <c r="O31" s="31">
        <f t="shared" si="0"/>
        <v>13286.420000000002</v>
      </c>
      <c r="P31" s="32">
        <f t="shared" si="1"/>
        <v>87.710000000000008</v>
      </c>
      <c r="Q31" s="30"/>
      <c r="AL31"/>
      <c r="AM31"/>
    </row>
    <row r="32" spans="1:39" x14ac:dyDescent="0.25">
      <c r="A32" s="25" t="s">
        <v>28</v>
      </c>
      <c r="B32" s="43">
        <v>9000</v>
      </c>
      <c r="C32" s="44">
        <v>304.51</v>
      </c>
      <c r="D32" s="45"/>
      <c r="E32" s="46">
        <v>597.87</v>
      </c>
      <c r="F32" s="47">
        <v>3.91</v>
      </c>
      <c r="G32" s="48">
        <v>4487</v>
      </c>
      <c r="H32" s="47">
        <v>24.62</v>
      </c>
      <c r="I32" s="49">
        <v>1312.18</v>
      </c>
      <c r="J32" s="47">
        <v>53.1</v>
      </c>
      <c r="K32" s="49">
        <v>1122.6500000000001</v>
      </c>
      <c r="L32" s="47"/>
      <c r="M32" s="49">
        <v>1443.6</v>
      </c>
      <c r="N32" s="34"/>
      <c r="O32" s="31">
        <f t="shared" si="0"/>
        <v>9267.8100000000013</v>
      </c>
      <c r="P32" s="32">
        <f t="shared" si="1"/>
        <v>81.63</v>
      </c>
      <c r="Q32" s="30"/>
      <c r="AL32"/>
      <c r="AM32"/>
    </row>
    <row r="33" spans="1:39" x14ac:dyDescent="0.25">
      <c r="A33" s="25" t="s">
        <v>19</v>
      </c>
      <c r="B33" s="43">
        <v>8000</v>
      </c>
      <c r="C33" s="44">
        <v>135</v>
      </c>
      <c r="D33" s="45"/>
      <c r="E33" s="46">
        <v>67.5</v>
      </c>
      <c r="F33" s="47"/>
      <c r="G33" s="48">
        <v>483.32</v>
      </c>
      <c r="H33" s="47">
        <v>10.82</v>
      </c>
      <c r="I33" s="49">
        <v>270</v>
      </c>
      <c r="J33" s="47"/>
      <c r="K33" s="49">
        <v>270</v>
      </c>
      <c r="L33" s="47"/>
      <c r="M33" s="49">
        <v>270</v>
      </c>
      <c r="N33" s="34"/>
      <c r="O33" s="31">
        <f t="shared" si="0"/>
        <v>1495.82</v>
      </c>
      <c r="P33" s="32">
        <f t="shared" si="1"/>
        <v>10.82</v>
      </c>
      <c r="Q33" s="30"/>
      <c r="AL33"/>
      <c r="AM33"/>
    </row>
    <row r="34" spans="1:39" x14ac:dyDescent="0.25">
      <c r="A34" s="25" t="s">
        <v>45</v>
      </c>
      <c r="B34" s="50"/>
      <c r="C34" s="51"/>
      <c r="D34" s="52"/>
      <c r="E34" s="53"/>
      <c r="F34" s="54"/>
      <c r="G34" s="54"/>
      <c r="H34" s="54"/>
      <c r="I34" s="54"/>
      <c r="J34" s="54"/>
      <c r="K34" s="54"/>
      <c r="L34" s="54"/>
      <c r="M34" s="54"/>
      <c r="N34" s="55"/>
      <c r="O34" s="56">
        <f t="shared" si="0"/>
        <v>0</v>
      </c>
      <c r="P34" s="57">
        <f t="shared" si="1"/>
        <v>0</v>
      </c>
      <c r="Q34" s="30"/>
      <c r="AL34"/>
      <c r="AM34"/>
    </row>
    <row r="35" spans="1:39" x14ac:dyDescent="0.25">
      <c r="A35" s="25" t="s">
        <v>30</v>
      </c>
      <c r="B35" s="43">
        <v>38000</v>
      </c>
      <c r="C35" s="44">
        <v>2129.4</v>
      </c>
      <c r="D35" s="45"/>
      <c r="E35" s="46">
        <v>7021.8</v>
      </c>
      <c r="F35" s="47"/>
      <c r="G35" s="48">
        <v>5347.6</v>
      </c>
      <c r="H35" s="47"/>
      <c r="I35" s="49">
        <v>7136.8</v>
      </c>
      <c r="J35" s="47"/>
      <c r="K35" s="49">
        <v>7002</v>
      </c>
      <c r="L35" s="47"/>
      <c r="M35" s="49">
        <v>4613.8</v>
      </c>
      <c r="N35" s="34"/>
      <c r="O35" s="31">
        <f t="shared" si="0"/>
        <v>33251.4</v>
      </c>
      <c r="P35" s="32">
        <f t="shared" si="1"/>
        <v>0</v>
      </c>
      <c r="Q35" s="30"/>
      <c r="AL35"/>
      <c r="AM35"/>
    </row>
    <row r="36" spans="1:39" ht="25.5" x14ac:dyDescent="0.25">
      <c r="A36" s="27" t="s">
        <v>43</v>
      </c>
      <c r="B36" s="50"/>
      <c r="C36" s="51"/>
      <c r="D36" s="52"/>
      <c r="E36" s="53"/>
      <c r="F36" s="54"/>
      <c r="G36" s="54"/>
      <c r="H36" s="54"/>
      <c r="I36" s="54"/>
      <c r="J36" s="54"/>
      <c r="K36" s="54"/>
      <c r="L36" s="54"/>
      <c r="M36" s="54"/>
      <c r="N36" s="55"/>
      <c r="O36" s="56">
        <f t="shared" si="0"/>
        <v>0</v>
      </c>
      <c r="P36" s="57">
        <f t="shared" si="1"/>
        <v>0</v>
      </c>
      <c r="Q36" s="30"/>
      <c r="AL36"/>
      <c r="AM36"/>
    </row>
    <row r="37" spans="1:39" ht="19.5" customHeight="1" x14ac:dyDescent="0.25">
      <c r="A37" s="27" t="s">
        <v>20</v>
      </c>
      <c r="B37" s="43">
        <v>15566.82</v>
      </c>
      <c r="C37" s="44">
        <v>231.76</v>
      </c>
      <c r="D37" s="45"/>
      <c r="E37" s="46">
        <v>1043.19</v>
      </c>
      <c r="F37" s="47"/>
      <c r="G37" s="48">
        <v>1341.55</v>
      </c>
      <c r="H37" s="47">
        <v>529.75</v>
      </c>
      <c r="I37" s="49">
        <v>811.62</v>
      </c>
      <c r="J37" s="47"/>
      <c r="K37" s="49">
        <v>839.56</v>
      </c>
      <c r="L37" s="47"/>
      <c r="M37" s="49">
        <v>1449.36</v>
      </c>
      <c r="N37" s="34">
        <v>3.74</v>
      </c>
      <c r="O37" s="31">
        <f t="shared" si="0"/>
        <v>5717.04</v>
      </c>
      <c r="P37" s="32">
        <f t="shared" si="1"/>
        <v>533.49</v>
      </c>
      <c r="Q37" s="30"/>
      <c r="AL37"/>
      <c r="AM37"/>
    </row>
    <row r="38" spans="1:39" ht="19.5" customHeight="1" x14ac:dyDescent="0.25">
      <c r="A38" s="29" t="s">
        <v>29</v>
      </c>
      <c r="B38" s="72"/>
      <c r="C38" s="73"/>
      <c r="D38" s="74"/>
      <c r="E38" s="75"/>
      <c r="F38" s="76"/>
      <c r="G38" s="76"/>
      <c r="H38" s="76"/>
      <c r="I38" s="76"/>
      <c r="J38" s="76"/>
      <c r="K38" s="76"/>
      <c r="L38" s="76"/>
      <c r="M38" s="76"/>
      <c r="N38" s="77"/>
      <c r="O38" s="78">
        <f t="shared" ref="O38" si="2">C38+E38+G38+I38+K38+M38</f>
        <v>0</v>
      </c>
      <c r="P38" s="79">
        <f t="shared" ref="P38" si="3">D38+F38+H38+J38+L38+N38</f>
        <v>0</v>
      </c>
      <c r="Q38" s="30"/>
      <c r="AL38"/>
      <c r="AM38"/>
    </row>
    <row r="39" spans="1:39" ht="26.25" thickBot="1" x14ac:dyDescent="0.3">
      <c r="A39" s="71" t="s">
        <v>49</v>
      </c>
      <c r="B39" s="58"/>
      <c r="C39" s="59"/>
      <c r="D39" s="60"/>
      <c r="E39" s="61"/>
      <c r="F39" s="62"/>
      <c r="G39" s="62"/>
      <c r="H39" s="62"/>
      <c r="I39" s="62"/>
      <c r="J39" s="62"/>
      <c r="K39" s="62"/>
      <c r="L39" s="62"/>
      <c r="M39" s="62"/>
      <c r="N39" s="63"/>
      <c r="O39" s="56">
        <f t="shared" ref="O39" si="4">C39+E39+G39+I39+K39+M39</f>
        <v>0</v>
      </c>
      <c r="P39" s="57">
        <f t="shared" si="1"/>
        <v>0</v>
      </c>
      <c r="Q39" s="30"/>
      <c r="AL39"/>
      <c r="AM39"/>
    </row>
    <row r="40" spans="1:39" ht="19.5" thickBot="1" x14ac:dyDescent="0.3">
      <c r="A40" s="7" t="s">
        <v>21</v>
      </c>
      <c r="B40" s="8">
        <f t="shared" ref="B40:P40" si="5">SUM(B4:B39)</f>
        <v>2158717.0499999998</v>
      </c>
      <c r="C40" s="9">
        <f t="shared" si="5"/>
        <v>73379.549999999988</v>
      </c>
      <c r="D40" s="10">
        <f t="shared" si="5"/>
        <v>65.510000000000005</v>
      </c>
      <c r="E40" s="11">
        <f t="shared" si="5"/>
        <v>246312.64</v>
      </c>
      <c r="F40" s="12">
        <f t="shared" si="5"/>
        <v>1066.9000000000001</v>
      </c>
      <c r="G40" s="13">
        <f t="shared" si="5"/>
        <v>280609.22000000003</v>
      </c>
      <c r="H40" s="14">
        <f t="shared" si="5"/>
        <v>1888.6699999999998</v>
      </c>
      <c r="I40" s="15">
        <f t="shared" si="5"/>
        <v>362153.6</v>
      </c>
      <c r="J40" s="16">
        <f t="shared" si="5"/>
        <v>3185.73</v>
      </c>
      <c r="K40" s="17">
        <f t="shared" si="5"/>
        <v>290244.62</v>
      </c>
      <c r="L40" s="18">
        <f t="shared" si="5"/>
        <v>460.5</v>
      </c>
      <c r="M40" s="19">
        <f t="shared" si="5"/>
        <v>564041.12</v>
      </c>
      <c r="N40" s="20">
        <f t="shared" si="5"/>
        <v>3.74</v>
      </c>
      <c r="O40" s="15">
        <f t="shared" si="5"/>
        <v>1816740.7499999998</v>
      </c>
      <c r="P40" s="14">
        <f t="shared" si="5"/>
        <v>6671.0499999999993</v>
      </c>
      <c r="Q40" s="30"/>
      <c r="AL40"/>
      <c r="AM40"/>
    </row>
    <row r="41" spans="1:39" ht="16.5" thickBot="1" x14ac:dyDescent="0.3">
      <c r="A41" s="111" t="s">
        <v>31</v>
      </c>
      <c r="B41" s="112"/>
      <c r="C41" s="109">
        <f>C3-C40+D40</f>
        <v>53173.760000000017</v>
      </c>
      <c r="D41" s="110"/>
      <c r="E41" s="113">
        <f>C3+E3-C40-E40+D40+F40</f>
        <v>60903.620000000024</v>
      </c>
      <c r="F41" s="110"/>
      <c r="G41" s="109">
        <f>C3+E3+G3-C40-E40-G40+D40+F40+H40</f>
        <v>35158.669999999904</v>
      </c>
      <c r="H41" s="110"/>
      <c r="I41" s="109">
        <f>C3+E3+G3+I3-C40-E40-G40-I40+D40+F40+H40+J40</f>
        <v>96919.690000000046</v>
      </c>
      <c r="J41" s="110"/>
      <c r="K41" s="109">
        <f>C3+E3+G3+I3+K3-C40-E40-G40-I40-K40+D40+F40+H40+J40+L40</f>
        <v>97062.85000000002</v>
      </c>
      <c r="L41" s="110"/>
      <c r="M41" s="109">
        <f>C3+E3+G3+I3+K3+M3-C40-E40-G40-I40-K40-M40+D40+F40+H40+J40+L40+N40</f>
        <v>348015.82000000071</v>
      </c>
      <c r="N41" s="110"/>
      <c r="O41" s="21"/>
      <c r="P41" s="21"/>
      <c r="Q41" s="21"/>
    </row>
  </sheetData>
  <sheetProtection formatCells="0" formatColumns="0" formatRows="0" insertColumns="0" insertRows="0" insertHyperlinks="0" deleteColumns="0" deleteRows="0" sort="0" autoFilter="0" pivotTables="0"/>
  <mergeCells count="18">
    <mergeCell ref="M41:N41"/>
    <mergeCell ref="A41:B41"/>
    <mergeCell ref="I41:J41"/>
    <mergeCell ref="K41:L41"/>
    <mergeCell ref="C41:D41"/>
    <mergeCell ref="E41:F41"/>
    <mergeCell ref="G41:H41"/>
    <mergeCell ref="I2:J2"/>
    <mergeCell ref="K2:L2"/>
    <mergeCell ref="A1:Q1"/>
    <mergeCell ref="M2:N2"/>
    <mergeCell ref="O2:O3"/>
    <mergeCell ref="P2:P3"/>
    <mergeCell ref="A2:A3"/>
    <mergeCell ref="B2:B3"/>
    <mergeCell ref="C2:D2"/>
    <mergeCell ref="E2:F2"/>
    <mergeCell ref="G2:H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Bratifich da Silva - matr 34.619-5</dc:creator>
  <cp:lastModifiedBy>Home</cp:lastModifiedBy>
  <cp:lastPrinted>2024-04-23T22:25:03Z</cp:lastPrinted>
  <dcterms:created xsi:type="dcterms:W3CDTF">2023-03-03T12:16:36Z</dcterms:created>
  <dcterms:modified xsi:type="dcterms:W3CDTF">2024-04-23T23:09:56Z</dcterms:modified>
</cp:coreProperties>
</file>